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айс" sheetId="1" r:id="rId1"/>
  </sheets>
  <definedNames>
    <definedName name="_xlnm.Print_Area" localSheetId="0">'прайс'!$A$1:$P$44</definedName>
  </definedNames>
  <calcPr fullCalcOnLoad="1" fullPrecision="0"/>
</workbook>
</file>

<file path=xl/sharedStrings.xml><?xml version="1.0" encoding="utf-8"?>
<sst xmlns="http://schemas.openxmlformats.org/spreadsheetml/2006/main" count="62" uniqueCount="49">
  <si>
    <t>себестоимость</t>
  </si>
  <si>
    <t>прибыль</t>
  </si>
  <si>
    <t>ИТОГО</t>
  </si>
  <si>
    <t>прямые расходы</t>
  </si>
  <si>
    <t>косвенные расходы</t>
  </si>
  <si>
    <t>коэффициент</t>
  </si>
  <si>
    <t>сумма</t>
  </si>
  <si>
    <t>ИТОГО себестоимость</t>
  </si>
  <si>
    <t>% от себестоимости</t>
  </si>
  <si>
    <t>групповые программы :</t>
  </si>
  <si>
    <t>индивидуальные занятия :</t>
  </si>
  <si>
    <t>групповые программы для студентов и школьников старше 14лет :</t>
  </si>
  <si>
    <t xml:space="preserve">Свод расчета цен на услуги </t>
  </si>
  <si>
    <t>оплата труда основного персонала</t>
  </si>
  <si>
    <t>начисление на оплату труда основного персонала</t>
  </si>
  <si>
    <t>амортизация оборудования, используемого непосредственно при оказании  услуги</t>
  </si>
  <si>
    <t>Согласовано :</t>
  </si>
  <si>
    <t>цены на услуги в других учреждениях города для сравнения</t>
  </si>
  <si>
    <t>СК "Лазурный"</t>
  </si>
  <si>
    <t>ОФП фитнес-клуб</t>
  </si>
  <si>
    <t>"Атлетик Сити" фитнес-клуб</t>
  </si>
  <si>
    <t>7850 (10 зан.)</t>
  </si>
  <si>
    <t>2300 абонемент</t>
  </si>
  <si>
    <t>занятие фитнесом 1 пос. (50 мин..)</t>
  </si>
  <si>
    <t>занятие фитнесом 4 пос. (50 мин.)</t>
  </si>
  <si>
    <t>занятие фитнесом 8 пос. (50 мин.)</t>
  </si>
  <si>
    <t>занятие фитнесом 12 пос. (50 мин.)</t>
  </si>
  <si>
    <t>занятие фитнесом 4 пос. (1 час 20 мин.)</t>
  </si>
  <si>
    <t>занятие фитнесом 1 пос. (1 час 20 мин.)</t>
  </si>
  <si>
    <t>занятие фитнесом 8 пос. (1 час 20 мин.)</t>
  </si>
  <si>
    <t>занятие фитнесом 12 пос. (1 час 20 мин.)</t>
  </si>
  <si>
    <t>занятие фитнесом (mix) 12 пос. (4 занятия по 50 мин.+ 8 занятий по 1 час 20 мин.)</t>
  </si>
  <si>
    <t>занятие фитнесом (mix) 8 пос. (4 занятия по 50 мин.+ 4 занятия по 1 час 20 мин.)</t>
  </si>
  <si>
    <t xml:space="preserve">групповые программы для пенсионеров (группа "Здоровья" 45+ ) </t>
  </si>
  <si>
    <t>занятие  1 пос. (50 мин.)</t>
  </si>
  <si>
    <t>занятие  4 пос. (50 мин.)</t>
  </si>
  <si>
    <t>занятие  8 пос. (50 мин.)</t>
  </si>
  <si>
    <t>занятие фитнесом 1 пос. (1 час.)</t>
  </si>
  <si>
    <t>занятие фитнесом 4 пос. (1 час.)</t>
  </si>
  <si>
    <t>занятие фитнесом 8 пос. (1 час)</t>
  </si>
  <si>
    <t>занятие фитнесом 12 пос. (1 час)</t>
  </si>
  <si>
    <t>Главный врач ГБУЗ КО ККДЦ  ___________________Г.И.Колпинский</t>
  </si>
  <si>
    <t>Зам.главного врача по ЭВ  ______________________О.Ю.  Турбенкова</t>
  </si>
  <si>
    <t xml:space="preserve">Приложение №1 к приказу от "30" января 2023 г. №16              </t>
  </si>
  <si>
    <t>Заместитель главного врача по экономическим вопросам</t>
  </si>
  <si>
    <t>О.Ю.Турбенкова</t>
  </si>
  <si>
    <t>тариф, руб.</t>
  </si>
  <si>
    <t>Наименование услуги</t>
  </si>
  <si>
    <t>Тарифы на немедицинские услуги ГАУЗ ККДЦ им.И.А.Колпинского "Занятия фитнесом"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</si>
</sst>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#,##0.0"/>
    <numFmt numFmtId="184" formatCode="_(* #,##0.000_);_(* \(#,##0.000\);_(* &quot;-&quot;??_);_(@_)"/>
    <numFmt numFmtId="185" formatCode="_(* #,##0.0_);_(* \(#,##0.0\);_(* &quot;-&quot;??_);_(@_)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0000000"/>
    <numFmt numFmtId="192" formatCode="0.000000000"/>
    <numFmt numFmtId="193" formatCode="0.00;[Red]\-0.00"/>
    <numFmt numFmtId="194" formatCode="_(* #.##0.00_);_(* \(#.##0.00\);_(* &quot;-&quot;??_);_(@_)"/>
    <numFmt numFmtId="195" formatCode="_-* #.##0.00_р_._-;\-* #.##0.00_р_._-;_-* &quot;-&quot;??_р_._-;_-@_-"/>
    <numFmt numFmtId="196" formatCode="#.##0.00"/>
    <numFmt numFmtId="197" formatCode="#.##0"/>
    <numFmt numFmtId="198" formatCode="#.##"/>
    <numFmt numFmtId="199" formatCode="0.00000%"/>
    <numFmt numFmtId="200" formatCode="0.000000%"/>
    <numFmt numFmtId="201" formatCode="_-* #,##0.00000_р_._-;\-* #,##0.00000_р_._-;_-* &quot;-&quot;?????_р_._-;_-@_-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10" fontId="0" fillId="0" borderId="10" xfId="59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0" fontId="0" fillId="0" borderId="10" xfId="59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0" fontId="0" fillId="0" borderId="0" xfId="0" applyNumberForma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0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Финансовый 4" xfId="67"/>
    <cellStyle name="Финансовый 5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45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140625" defaultRowHeight="12.75"/>
  <cols>
    <col min="1" max="1" width="66.8515625" style="1" customWidth="1"/>
    <col min="2" max="3" width="10.421875" style="1" hidden="1" customWidth="1"/>
    <col min="4" max="4" width="25.8515625" style="1" customWidth="1"/>
    <col min="5" max="6" width="10.421875" style="1" hidden="1" customWidth="1"/>
    <col min="7" max="7" width="13.00390625" style="1" hidden="1" customWidth="1"/>
    <col min="8" max="8" width="10.421875" style="1" hidden="1" customWidth="1"/>
    <col min="9" max="9" width="7.57421875" style="1" hidden="1" customWidth="1"/>
    <col min="10" max="10" width="10.421875" style="1" hidden="1" customWidth="1"/>
    <col min="11" max="11" width="8.57421875" style="1" hidden="1" customWidth="1"/>
    <col min="12" max="12" width="9.28125" style="1" hidden="1" customWidth="1"/>
    <col min="13" max="13" width="0" style="1" hidden="1" customWidth="1"/>
    <col min="14" max="14" width="8.28125" style="1" hidden="1" customWidth="1"/>
    <col min="15" max="15" width="10.57421875" style="1" hidden="1" customWidth="1"/>
    <col min="16" max="16" width="9.57421875" style="1" hidden="1" customWidth="1"/>
    <col min="17" max="16384" width="9.140625" style="1" customWidth="1"/>
  </cols>
  <sheetData>
    <row r="1" spans="1:4" ht="12.75">
      <c r="A1" s="49" t="s">
        <v>43</v>
      </c>
      <c r="B1" s="49"/>
      <c r="C1" s="49"/>
      <c r="D1" s="49"/>
    </row>
    <row r="2" spans="1:14" ht="18.75" hidden="1">
      <c r="A2" s="50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2"/>
    </row>
    <row r="3" spans="1:4" ht="31.5" customHeight="1">
      <c r="A3" s="44" t="s">
        <v>48</v>
      </c>
      <c r="B3" s="44"/>
      <c r="C3" s="44"/>
      <c r="D3" s="44"/>
    </row>
    <row r="4" spans="1:16" ht="12.75" customHeight="1">
      <c r="A4" s="52" t="s">
        <v>47</v>
      </c>
      <c r="B4" s="35" t="s">
        <v>46</v>
      </c>
      <c r="C4" s="36"/>
      <c r="D4" s="37"/>
      <c r="E4" s="46" t="s">
        <v>0</v>
      </c>
      <c r="F4" s="46"/>
      <c r="G4" s="46"/>
      <c r="H4" s="46"/>
      <c r="I4" s="46"/>
      <c r="J4" s="46"/>
      <c r="K4" s="46"/>
      <c r="L4" s="46" t="s">
        <v>1</v>
      </c>
      <c r="M4" s="46"/>
      <c r="N4" s="45" t="s">
        <v>17</v>
      </c>
      <c r="O4" s="46"/>
      <c r="P4" s="46"/>
    </row>
    <row r="5" spans="1:16" ht="13.5" customHeight="1">
      <c r="A5" s="52"/>
      <c r="B5" s="38"/>
      <c r="C5" s="39"/>
      <c r="D5" s="40"/>
      <c r="E5" s="46" t="s">
        <v>3</v>
      </c>
      <c r="F5" s="46"/>
      <c r="G5" s="46"/>
      <c r="H5" s="46"/>
      <c r="I5" s="46" t="s">
        <v>4</v>
      </c>
      <c r="J5" s="46"/>
      <c r="K5" s="47" t="s">
        <v>7</v>
      </c>
      <c r="L5" s="47" t="s">
        <v>8</v>
      </c>
      <c r="M5" s="47" t="s">
        <v>6</v>
      </c>
      <c r="N5" s="46"/>
      <c r="O5" s="46"/>
      <c r="P5" s="46"/>
    </row>
    <row r="6" spans="1:16" ht="10.5" customHeight="1">
      <c r="A6" s="52"/>
      <c r="B6" s="41"/>
      <c r="C6" s="42"/>
      <c r="D6" s="43"/>
      <c r="E6" s="6" t="s">
        <v>13</v>
      </c>
      <c r="F6" s="6" t="s">
        <v>14</v>
      </c>
      <c r="G6" s="6" t="s">
        <v>15</v>
      </c>
      <c r="H6" s="4" t="s">
        <v>2</v>
      </c>
      <c r="I6" s="6" t="s">
        <v>5</v>
      </c>
      <c r="J6" s="7" t="s">
        <v>6</v>
      </c>
      <c r="K6" s="47"/>
      <c r="L6" s="47"/>
      <c r="M6" s="47"/>
      <c r="N6" s="5" t="s">
        <v>19</v>
      </c>
      <c r="O6" s="6" t="s">
        <v>18</v>
      </c>
      <c r="P6" s="5" t="s">
        <v>20</v>
      </c>
    </row>
    <row r="7" spans="1:15" ht="16.5" customHeight="1">
      <c r="A7" s="3" t="s">
        <v>9</v>
      </c>
      <c r="B7" s="8"/>
      <c r="C7" s="8"/>
      <c r="D7" s="8"/>
      <c r="E7" s="9"/>
      <c r="F7" s="8"/>
      <c r="G7" s="8"/>
      <c r="H7" s="8"/>
      <c r="I7" s="8"/>
      <c r="J7" s="8"/>
      <c r="K7" s="8"/>
      <c r="L7" s="10"/>
      <c r="M7" s="8"/>
      <c r="N7" s="4"/>
      <c r="O7" s="4"/>
    </row>
    <row r="8" spans="1:16" ht="16.5" customHeight="1">
      <c r="A8" s="11" t="s">
        <v>23</v>
      </c>
      <c r="B8" s="12" t="e">
        <f>K8</f>
        <v>#REF!</v>
      </c>
      <c r="C8" s="12" t="e">
        <f>M8</f>
        <v>#REF!</v>
      </c>
      <c r="D8" s="13">
        <v>450</v>
      </c>
      <c r="E8" s="14" t="e">
        <f>#REF!</f>
        <v>#REF!</v>
      </c>
      <c r="F8" s="8" t="e">
        <f>E8*0.302</f>
        <v>#REF!</v>
      </c>
      <c r="G8" s="8" t="e">
        <f>#REF!</f>
        <v>#REF!</v>
      </c>
      <c r="H8" s="8" t="e">
        <f>E8+F8+G8</f>
        <v>#REF!</v>
      </c>
      <c r="I8" s="4" t="e">
        <f>#REF!</f>
        <v>#REF!</v>
      </c>
      <c r="J8" s="8" t="e">
        <f>H8*I8</f>
        <v>#REF!</v>
      </c>
      <c r="K8" s="8" t="e">
        <f>H8+J8</f>
        <v>#REF!</v>
      </c>
      <c r="L8" s="10">
        <v>1.783</v>
      </c>
      <c r="M8" s="8" t="e">
        <f>K8*L8</f>
        <v>#REF!</v>
      </c>
      <c r="N8" s="4">
        <v>350</v>
      </c>
      <c r="O8" s="4">
        <v>400</v>
      </c>
      <c r="P8" s="4">
        <v>300</v>
      </c>
    </row>
    <row r="9" spans="1:16" ht="16.5" customHeight="1">
      <c r="A9" s="11" t="s">
        <v>24</v>
      </c>
      <c r="B9" s="12" t="e">
        <f aca="true" t="shared" si="0" ref="B9:B38">K9</f>
        <v>#REF!</v>
      </c>
      <c r="C9" s="12" t="e">
        <f aca="true" t="shared" si="1" ref="C9:C38">M9</f>
        <v>#REF!</v>
      </c>
      <c r="D9" s="13">
        <v>1500</v>
      </c>
      <c r="E9" s="14" t="e">
        <f>#REF!*4</f>
        <v>#REF!</v>
      </c>
      <c r="F9" s="8" t="e">
        <f aca="true" t="shared" si="2" ref="F9:F16">E9*0.302</f>
        <v>#REF!</v>
      </c>
      <c r="G9" s="8" t="e">
        <f>#REF!*4</f>
        <v>#REF!</v>
      </c>
      <c r="H9" s="8" t="e">
        <f aca="true" t="shared" si="3" ref="H9:H38">E9+F9+G9</f>
        <v>#REF!</v>
      </c>
      <c r="I9" s="4" t="e">
        <f>#REF!</f>
        <v>#REF!</v>
      </c>
      <c r="J9" s="8" t="e">
        <f aca="true" t="shared" si="4" ref="J9:J38">H9*I9</f>
        <v>#REF!</v>
      </c>
      <c r="K9" s="8" t="e">
        <f aca="true" t="shared" si="5" ref="K9:K38">H9+J9</f>
        <v>#REF!</v>
      </c>
      <c r="L9" s="10">
        <v>1.385</v>
      </c>
      <c r="M9" s="8" t="e">
        <f aca="true" t="shared" si="6" ref="M9:M38">K9*L9</f>
        <v>#REF!</v>
      </c>
      <c r="N9" s="4">
        <v>1200</v>
      </c>
      <c r="O9" s="4">
        <v>1200</v>
      </c>
      <c r="P9" s="4">
        <v>1200</v>
      </c>
    </row>
    <row r="10" spans="1:16" ht="16.5" customHeight="1">
      <c r="A10" s="15" t="s">
        <v>25</v>
      </c>
      <c r="B10" s="12" t="e">
        <f t="shared" si="0"/>
        <v>#REF!</v>
      </c>
      <c r="C10" s="12" t="e">
        <f t="shared" si="1"/>
        <v>#REF!</v>
      </c>
      <c r="D10" s="13">
        <v>2500</v>
      </c>
      <c r="E10" s="14" t="e">
        <f>#REF!*8</f>
        <v>#REF!</v>
      </c>
      <c r="F10" s="8" t="e">
        <f t="shared" si="2"/>
        <v>#REF!</v>
      </c>
      <c r="G10" s="8" t="e">
        <f>#REF!*8</f>
        <v>#REF!</v>
      </c>
      <c r="H10" s="8" t="e">
        <f t="shared" si="3"/>
        <v>#REF!</v>
      </c>
      <c r="I10" s="4" t="e">
        <f>#REF!</f>
        <v>#REF!</v>
      </c>
      <c r="J10" s="8" t="e">
        <f t="shared" si="4"/>
        <v>#REF!</v>
      </c>
      <c r="K10" s="8" t="e">
        <f t="shared" si="5"/>
        <v>#REF!</v>
      </c>
      <c r="L10" s="10">
        <v>0.9875</v>
      </c>
      <c r="M10" s="8" t="e">
        <f t="shared" si="6"/>
        <v>#REF!</v>
      </c>
      <c r="N10" s="4">
        <v>2000</v>
      </c>
      <c r="O10" s="4">
        <v>2000</v>
      </c>
      <c r="P10" s="4">
        <v>1850</v>
      </c>
    </row>
    <row r="11" spans="1:16" ht="16.5" customHeight="1">
      <c r="A11" s="15" t="s">
        <v>26</v>
      </c>
      <c r="B11" s="12" t="e">
        <f t="shared" si="0"/>
        <v>#REF!</v>
      </c>
      <c r="C11" s="12" t="e">
        <f t="shared" si="1"/>
        <v>#REF!</v>
      </c>
      <c r="D11" s="13">
        <v>3000</v>
      </c>
      <c r="E11" s="14" t="e">
        <f>#REF!*12</f>
        <v>#REF!</v>
      </c>
      <c r="F11" s="8" t="e">
        <f t="shared" si="2"/>
        <v>#REF!</v>
      </c>
      <c r="G11" s="8" t="e">
        <f>#REF!*12</f>
        <v>#REF!</v>
      </c>
      <c r="H11" s="8" t="e">
        <f t="shared" si="3"/>
        <v>#REF!</v>
      </c>
      <c r="I11" s="4" t="e">
        <f>#REF!</f>
        <v>#REF!</v>
      </c>
      <c r="J11" s="8" t="e">
        <f t="shared" si="4"/>
        <v>#REF!</v>
      </c>
      <c r="K11" s="8" t="e">
        <f t="shared" si="5"/>
        <v>#REF!</v>
      </c>
      <c r="L11" s="10">
        <v>0.6894</v>
      </c>
      <c r="M11" s="8" t="e">
        <f t="shared" si="6"/>
        <v>#REF!</v>
      </c>
      <c r="N11" s="4">
        <v>2500</v>
      </c>
      <c r="O11" s="4">
        <v>2200</v>
      </c>
      <c r="P11" s="4">
        <v>2550</v>
      </c>
    </row>
    <row r="12" spans="1:16" ht="16.5" customHeight="1">
      <c r="A12" s="11" t="s">
        <v>28</v>
      </c>
      <c r="B12" s="12" t="e">
        <f t="shared" si="0"/>
        <v>#REF!</v>
      </c>
      <c r="C12" s="12" t="e">
        <f t="shared" si="1"/>
        <v>#REF!</v>
      </c>
      <c r="D12" s="13">
        <v>550</v>
      </c>
      <c r="E12" s="14" t="e">
        <f>#REF!</f>
        <v>#REF!</v>
      </c>
      <c r="F12" s="8" t="e">
        <f t="shared" si="2"/>
        <v>#REF!</v>
      </c>
      <c r="G12" s="8" t="e">
        <f>#REF!</f>
        <v>#REF!</v>
      </c>
      <c r="H12" s="8" t="e">
        <f t="shared" si="3"/>
        <v>#REF!</v>
      </c>
      <c r="I12" s="4" t="e">
        <f>#REF!</f>
        <v>#REF!</v>
      </c>
      <c r="J12" s="8" t="e">
        <f t="shared" si="4"/>
        <v>#REF!</v>
      </c>
      <c r="K12" s="8" t="e">
        <f t="shared" si="5"/>
        <v>#REF!</v>
      </c>
      <c r="L12" s="10">
        <v>1.25</v>
      </c>
      <c r="M12" s="8" t="e">
        <f t="shared" si="6"/>
        <v>#REF!</v>
      </c>
      <c r="N12" s="4"/>
      <c r="O12" s="4"/>
      <c r="P12" s="4">
        <v>300</v>
      </c>
    </row>
    <row r="13" spans="1:16" ht="16.5" customHeight="1">
      <c r="A13" s="11" t="s">
        <v>27</v>
      </c>
      <c r="B13" s="12" t="e">
        <f t="shared" si="0"/>
        <v>#REF!</v>
      </c>
      <c r="C13" s="12" t="e">
        <f t="shared" si="1"/>
        <v>#REF!</v>
      </c>
      <c r="D13" s="13">
        <v>1900</v>
      </c>
      <c r="E13" s="14" t="e">
        <f>#REF!*4</f>
        <v>#REF!</v>
      </c>
      <c r="F13" s="8" t="e">
        <f t="shared" si="2"/>
        <v>#REF!</v>
      </c>
      <c r="G13" s="8" t="e">
        <f>#REF!*4</f>
        <v>#REF!</v>
      </c>
      <c r="H13" s="8" t="e">
        <f t="shared" si="3"/>
        <v>#REF!</v>
      </c>
      <c r="I13" s="4" t="e">
        <f>#REF!</f>
        <v>#REF!</v>
      </c>
      <c r="J13" s="8" t="e">
        <f t="shared" si="4"/>
        <v>#REF!</v>
      </c>
      <c r="K13" s="8" t="e">
        <f t="shared" si="5"/>
        <v>#REF!</v>
      </c>
      <c r="L13" s="10">
        <v>0.875</v>
      </c>
      <c r="M13" s="8" t="e">
        <f t="shared" si="6"/>
        <v>#REF!</v>
      </c>
      <c r="N13" s="4"/>
      <c r="O13" s="4"/>
      <c r="P13" s="4">
        <v>1200</v>
      </c>
    </row>
    <row r="14" spans="1:16" ht="16.5" customHeight="1">
      <c r="A14" s="15" t="s">
        <v>29</v>
      </c>
      <c r="B14" s="12" t="e">
        <f t="shared" si="0"/>
        <v>#REF!</v>
      </c>
      <c r="C14" s="12" t="e">
        <f t="shared" si="1"/>
        <v>#REF!</v>
      </c>
      <c r="D14" s="13">
        <v>3300</v>
      </c>
      <c r="E14" s="14" t="e">
        <f>#REF!*8</f>
        <v>#REF!</v>
      </c>
      <c r="F14" s="8" t="e">
        <f t="shared" si="2"/>
        <v>#REF!</v>
      </c>
      <c r="G14" s="8" t="e">
        <f>#REF!*8</f>
        <v>#REF!</v>
      </c>
      <c r="H14" s="8" t="e">
        <f t="shared" si="3"/>
        <v>#REF!</v>
      </c>
      <c r="I14" s="4" t="e">
        <f>#REF!</f>
        <v>#REF!</v>
      </c>
      <c r="J14" s="8" t="e">
        <f t="shared" si="4"/>
        <v>#REF!</v>
      </c>
      <c r="K14" s="8" t="e">
        <f t="shared" si="5"/>
        <v>#REF!</v>
      </c>
      <c r="L14" s="10">
        <v>0.625</v>
      </c>
      <c r="M14" s="8" t="e">
        <f t="shared" si="6"/>
        <v>#REF!</v>
      </c>
      <c r="N14" s="4"/>
      <c r="O14" s="4"/>
      <c r="P14" s="4">
        <v>1850</v>
      </c>
    </row>
    <row r="15" spans="1:16" ht="18.75" customHeight="1">
      <c r="A15" s="15" t="s">
        <v>30</v>
      </c>
      <c r="B15" s="12" t="e">
        <f t="shared" si="0"/>
        <v>#REF!</v>
      </c>
      <c r="C15" s="12" t="e">
        <f t="shared" si="1"/>
        <v>#REF!</v>
      </c>
      <c r="D15" s="13">
        <v>4000</v>
      </c>
      <c r="E15" s="14" t="e">
        <f>#REF!*12</f>
        <v>#REF!</v>
      </c>
      <c r="F15" s="8" t="e">
        <f t="shared" si="2"/>
        <v>#REF!</v>
      </c>
      <c r="G15" s="8" t="e">
        <f>#REF!*12</f>
        <v>#REF!</v>
      </c>
      <c r="H15" s="8" t="e">
        <f t="shared" si="3"/>
        <v>#REF!</v>
      </c>
      <c r="I15" s="4" t="e">
        <f>#REF!</f>
        <v>#REF!</v>
      </c>
      <c r="J15" s="8" t="e">
        <f t="shared" si="4"/>
        <v>#REF!</v>
      </c>
      <c r="K15" s="8" t="e">
        <f t="shared" si="5"/>
        <v>#REF!</v>
      </c>
      <c r="L15" s="10">
        <v>0.3542</v>
      </c>
      <c r="M15" s="8" t="e">
        <f t="shared" si="6"/>
        <v>#REF!</v>
      </c>
      <c r="N15" s="4"/>
      <c r="O15" s="4"/>
      <c r="P15" s="4">
        <v>2550</v>
      </c>
    </row>
    <row r="16" spans="1:16" ht="21" customHeight="1">
      <c r="A16" s="15" t="s">
        <v>32</v>
      </c>
      <c r="B16" s="12" t="e">
        <f t="shared" si="0"/>
        <v>#REF!</v>
      </c>
      <c r="C16" s="12" t="e">
        <f>M16</f>
        <v>#REF!</v>
      </c>
      <c r="D16" s="13">
        <v>2900</v>
      </c>
      <c r="E16" s="14" t="e">
        <f>#REF!*4+#REF!*4</f>
        <v>#REF!</v>
      </c>
      <c r="F16" s="8" t="e">
        <f t="shared" si="2"/>
        <v>#REF!</v>
      </c>
      <c r="G16" s="8" t="e">
        <f>#REF!*8</f>
        <v>#REF!</v>
      </c>
      <c r="H16" s="8" t="e">
        <f t="shared" si="3"/>
        <v>#REF!</v>
      </c>
      <c r="I16" s="4" t="e">
        <f>#REF!</f>
        <v>#REF!</v>
      </c>
      <c r="J16" s="8" t="e">
        <f t="shared" si="4"/>
        <v>#REF!</v>
      </c>
      <c r="K16" s="8" t="e">
        <f t="shared" si="5"/>
        <v>#REF!</v>
      </c>
      <c r="L16" s="10">
        <v>0.765</v>
      </c>
      <c r="M16" s="8" t="e">
        <f t="shared" si="6"/>
        <v>#REF!</v>
      </c>
      <c r="N16" s="4"/>
      <c r="O16" s="4"/>
      <c r="P16" s="4"/>
    </row>
    <row r="17" spans="1:16" ht="24.75" customHeight="1">
      <c r="A17" s="15" t="s">
        <v>31</v>
      </c>
      <c r="B17" s="12" t="e">
        <f t="shared" si="0"/>
        <v>#REF!</v>
      </c>
      <c r="C17" s="12" t="e">
        <f>M17</f>
        <v>#REF!</v>
      </c>
      <c r="D17" s="13">
        <v>3500</v>
      </c>
      <c r="E17" s="14" t="e">
        <f>#REF!*4+#REF!*8</f>
        <v>#REF!</v>
      </c>
      <c r="F17" s="8" t="e">
        <f>E17*0.302</f>
        <v>#REF!</v>
      </c>
      <c r="G17" s="8" t="e">
        <f>#REF!*12</f>
        <v>#REF!</v>
      </c>
      <c r="H17" s="8" t="e">
        <f t="shared" si="3"/>
        <v>#REF!</v>
      </c>
      <c r="I17" s="4" t="e">
        <f>#REF!</f>
        <v>#REF!</v>
      </c>
      <c r="J17" s="8" t="e">
        <f t="shared" si="4"/>
        <v>#REF!</v>
      </c>
      <c r="K17" s="8" t="e">
        <f>H17+J17</f>
        <v>#REF!</v>
      </c>
      <c r="L17" s="10">
        <v>0.3789</v>
      </c>
      <c r="M17" s="8" t="e">
        <f t="shared" si="6"/>
        <v>#REF!</v>
      </c>
      <c r="N17" s="4"/>
      <c r="O17" s="4"/>
      <c r="P17" s="4"/>
    </row>
    <row r="18" spans="1:16" ht="18.75" customHeight="1">
      <c r="A18" s="3" t="s">
        <v>33</v>
      </c>
      <c r="B18" s="12"/>
      <c r="C18" s="12"/>
      <c r="D18" s="13"/>
      <c r="E18" s="14"/>
      <c r="F18" s="4"/>
      <c r="G18" s="16"/>
      <c r="H18" s="8"/>
      <c r="I18" s="4"/>
      <c r="J18" s="8"/>
      <c r="K18" s="8"/>
      <c r="L18" s="10"/>
      <c r="M18" s="8"/>
      <c r="N18" s="4"/>
      <c r="O18" s="4"/>
      <c r="P18" s="4"/>
    </row>
    <row r="19" spans="1:16" ht="16.5" customHeight="1">
      <c r="A19" s="11" t="s">
        <v>34</v>
      </c>
      <c r="B19" s="12" t="e">
        <f t="shared" si="0"/>
        <v>#REF!</v>
      </c>
      <c r="C19" s="12" t="e">
        <f t="shared" si="1"/>
        <v>#REF!</v>
      </c>
      <c r="D19" s="13">
        <v>350</v>
      </c>
      <c r="E19" s="14" t="e">
        <f>#REF!</f>
        <v>#REF!</v>
      </c>
      <c r="F19" s="8" t="e">
        <f>E19*0.302</f>
        <v>#REF!</v>
      </c>
      <c r="G19" s="8" t="e">
        <f>#REF!</f>
        <v>#REF!</v>
      </c>
      <c r="H19" s="8" t="e">
        <f t="shared" si="3"/>
        <v>#REF!</v>
      </c>
      <c r="I19" s="4" t="e">
        <f>#REF!</f>
        <v>#REF!</v>
      </c>
      <c r="J19" s="8" t="e">
        <f t="shared" si="4"/>
        <v>#REF!</v>
      </c>
      <c r="K19" s="8" t="e">
        <f t="shared" si="5"/>
        <v>#REF!</v>
      </c>
      <c r="L19" s="10">
        <v>0.988</v>
      </c>
      <c r="M19" s="8" t="e">
        <f t="shared" si="6"/>
        <v>#REF!</v>
      </c>
      <c r="N19" s="4"/>
      <c r="O19" s="4"/>
      <c r="P19" s="4"/>
    </row>
    <row r="20" spans="1:16" ht="16.5" customHeight="1">
      <c r="A20" s="11" t="s">
        <v>35</v>
      </c>
      <c r="B20" s="12" t="e">
        <f t="shared" si="0"/>
        <v>#REF!</v>
      </c>
      <c r="C20" s="12" t="e">
        <f t="shared" si="1"/>
        <v>#REF!</v>
      </c>
      <c r="D20" s="13">
        <v>1100</v>
      </c>
      <c r="E20" s="14" t="e">
        <f>#REF!*4</f>
        <v>#REF!</v>
      </c>
      <c r="F20" s="8" t="e">
        <f>E20*0.302</f>
        <v>#REF!</v>
      </c>
      <c r="G20" s="8" t="e">
        <f>#REF!*4</f>
        <v>#REF!</v>
      </c>
      <c r="H20" s="8" t="e">
        <f t="shared" si="3"/>
        <v>#REF!</v>
      </c>
      <c r="I20" s="4" t="e">
        <f>#REF!</f>
        <v>#REF!</v>
      </c>
      <c r="J20" s="8" t="e">
        <f t="shared" si="4"/>
        <v>#REF!</v>
      </c>
      <c r="K20" s="8" t="e">
        <f t="shared" si="5"/>
        <v>#REF!</v>
      </c>
      <c r="L20" s="10">
        <v>0.59</v>
      </c>
      <c r="M20" s="8" t="e">
        <f t="shared" si="6"/>
        <v>#REF!</v>
      </c>
      <c r="N20" s="4"/>
      <c r="O20" s="4"/>
      <c r="P20" s="4"/>
    </row>
    <row r="21" spans="1:16" ht="16.5" customHeight="1">
      <c r="A21" s="15" t="s">
        <v>36</v>
      </c>
      <c r="B21" s="12" t="e">
        <f t="shared" si="0"/>
        <v>#REF!</v>
      </c>
      <c r="C21" s="12" t="e">
        <f t="shared" si="1"/>
        <v>#REF!</v>
      </c>
      <c r="D21" s="13">
        <v>1900</v>
      </c>
      <c r="E21" s="14" t="e">
        <f>#REF!*8</f>
        <v>#REF!</v>
      </c>
      <c r="F21" s="8" t="e">
        <f>E21*0.302</f>
        <v>#REF!</v>
      </c>
      <c r="G21" s="8" t="e">
        <f>#REF!*8</f>
        <v>#REF!</v>
      </c>
      <c r="H21" s="8" t="e">
        <f t="shared" si="3"/>
        <v>#REF!</v>
      </c>
      <c r="I21" s="4" t="e">
        <f>#REF!</f>
        <v>#REF!</v>
      </c>
      <c r="J21" s="8" t="e">
        <f t="shared" si="4"/>
        <v>#REF!</v>
      </c>
      <c r="K21" s="8" t="e">
        <f t="shared" si="5"/>
        <v>#REF!</v>
      </c>
      <c r="L21" s="10">
        <v>0.3913</v>
      </c>
      <c r="M21" s="8" t="e">
        <f t="shared" si="6"/>
        <v>#REF!</v>
      </c>
      <c r="N21" s="4"/>
      <c r="O21" s="4"/>
      <c r="P21" s="4"/>
    </row>
    <row r="22" spans="1:16" ht="19.5" customHeight="1">
      <c r="A22" s="15" t="s">
        <v>26</v>
      </c>
      <c r="B22" s="12" t="e">
        <f t="shared" si="0"/>
        <v>#REF!</v>
      </c>
      <c r="C22" s="12" t="e">
        <f t="shared" si="1"/>
        <v>#REF!</v>
      </c>
      <c r="D22" s="13">
        <v>2250</v>
      </c>
      <c r="E22" s="14" t="e">
        <f>#REF!*12</f>
        <v>#REF!</v>
      </c>
      <c r="F22" s="8" t="e">
        <f>E22*0.302</f>
        <v>#REF!</v>
      </c>
      <c r="G22" s="8" t="e">
        <f>#REF!*12</f>
        <v>#REF!</v>
      </c>
      <c r="H22" s="8" t="e">
        <f t="shared" si="3"/>
        <v>#REF!</v>
      </c>
      <c r="I22" s="4" t="e">
        <f>#REF!</f>
        <v>#REF!</v>
      </c>
      <c r="J22" s="8" t="e">
        <f t="shared" si="4"/>
        <v>#REF!</v>
      </c>
      <c r="K22" s="8" t="e">
        <f t="shared" si="5"/>
        <v>#REF!</v>
      </c>
      <c r="L22" s="10">
        <v>0.1925</v>
      </c>
      <c r="M22" s="8" t="e">
        <f t="shared" si="6"/>
        <v>#REF!</v>
      </c>
      <c r="N22" s="4">
        <v>1750</v>
      </c>
      <c r="O22" s="4">
        <v>1700</v>
      </c>
      <c r="P22" s="17" t="s">
        <v>22</v>
      </c>
    </row>
    <row r="23" spans="1:16" ht="22.5" customHeight="1">
      <c r="A23" s="3" t="s">
        <v>11</v>
      </c>
      <c r="B23" s="12"/>
      <c r="C23" s="12"/>
      <c r="D23" s="18"/>
      <c r="E23" s="14"/>
      <c r="F23" s="4"/>
      <c r="G23" s="8"/>
      <c r="H23" s="8"/>
      <c r="I23" s="4"/>
      <c r="J23" s="8"/>
      <c r="K23" s="8"/>
      <c r="L23" s="10"/>
      <c r="M23" s="8"/>
      <c r="N23" s="4"/>
      <c r="O23" s="4"/>
      <c r="P23" s="4"/>
    </row>
    <row r="24" spans="1:16" ht="16.5" customHeight="1">
      <c r="A24" s="11" t="s">
        <v>23</v>
      </c>
      <c r="B24" s="12" t="e">
        <f t="shared" si="0"/>
        <v>#REF!</v>
      </c>
      <c r="C24" s="12" t="e">
        <f t="shared" si="1"/>
        <v>#REF!</v>
      </c>
      <c r="D24" s="18">
        <v>350</v>
      </c>
      <c r="E24" s="14" t="e">
        <f>#REF!</f>
        <v>#REF!</v>
      </c>
      <c r="F24" s="8" t="e">
        <f>E24*0.302</f>
        <v>#REF!</v>
      </c>
      <c r="G24" s="8" t="e">
        <f>#REF!</f>
        <v>#REF!</v>
      </c>
      <c r="H24" s="8" t="e">
        <f t="shared" si="3"/>
        <v>#REF!</v>
      </c>
      <c r="I24" s="4" t="e">
        <f>#REF!</f>
        <v>#REF!</v>
      </c>
      <c r="J24" s="8" t="e">
        <f t="shared" si="4"/>
        <v>#REF!</v>
      </c>
      <c r="K24" s="8" t="e">
        <f t="shared" si="5"/>
        <v>#REF!</v>
      </c>
      <c r="L24" s="10">
        <v>0.988</v>
      </c>
      <c r="M24" s="8" t="e">
        <f t="shared" si="6"/>
        <v>#REF!</v>
      </c>
      <c r="N24" s="4">
        <v>245</v>
      </c>
      <c r="O24" s="4">
        <v>350</v>
      </c>
      <c r="P24" s="4"/>
    </row>
    <row r="25" spans="1:16" ht="16.5" customHeight="1">
      <c r="A25" s="11" t="s">
        <v>24</v>
      </c>
      <c r="B25" s="12" t="e">
        <f t="shared" si="0"/>
        <v>#REF!</v>
      </c>
      <c r="C25" s="12" t="e">
        <f t="shared" si="1"/>
        <v>#REF!</v>
      </c>
      <c r="D25" s="18">
        <v>1100</v>
      </c>
      <c r="E25" s="14" t="e">
        <f>#REF!*4</f>
        <v>#REF!</v>
      </c>
      <c r="F25" s="8" t="e">
        <f aca="true" t="shared" si="7" ref="F25:F33">E25*0.302</f>
        <v>#REF!</v>
      </c>
      <c r="G25" s="8" t="e">
        <f>#REF!*4</f>
        <v>#REF!</v>
      </c>
      <c r="H25" s="8" t="e">
        <f t="shared" si="3"/>
        <v>#REF!</v>
      </c>
      <c r="I25" s="4" t="e">
        <f>#REF!</f>
        <v>#REF!</v>
      </c>
      <c r="J25" s="8" t="e">
        <f t="shared" si="4"/>
        <v>#REF!</v>
      </c>
      <c r="K25" s="8" t="e">
        <f t="shared" si="5"/>
        <v>#REF!</v>
      </c>
      <c r="L25" s="10">
        <v>0.59</v>
      </c>
      <c r="M25" s="8" t="e">
        <f t="shared" si="6"/>
        <v>#REF!</v>
      </c>
      <c r="N25" s="4">
        <v>840</v>
      </c>
      <c r="O25" s="4">
        <v>1000</v>
      </c>
      <c r="P25" s="4">
        <v>850</v>
      </c>
    </row>
    <row r="26" spans="1:16" ht="16.5" customHeight="1">
      <c r="A26" s="15" t="s">
        <v>25</v>
      </c>
      <c r="B26" s="12" t="e">
        <f t="shared" si="0"/>
        <v>#REF!</v>
      </c>
      <c r="C26" s="12" t="e">
        <f t="shared" si="1"/>
        <v>#REF!</v>
      </c>
      <c r="D26" s="13">
        <v>1900</v>
      </c>
      <c r="E26" s="14" t="e">
        <f>#REF!*8</f>
        <v>#REF!</v>
      </c>
      <c r="F26" s="8" t="e">
        <f t="shared" si="7"/>
        <v>#REF!</v>
      </c>
      <c r="G26" s="8" t="e">
        <f>#REF!*8</f>
        <v>#REF!</v>
      </c>
      <c r="H26" s="8" t="e">
        <f t="shared" si="3"/>
        <v>#REF!</v>
      </c>
      <c r="I26" s="4" t="e">
        <f>#REF!</f>
        <v>#REF!</v>
      </c>
      <c r="J26" s="8" t="e">
        <f t="shared" si="4"/>
        <v>#REF!</v>
      </c>
      <c r="K26" s="8" t="e">
        <f t="shared" si="5"/>
        <v>#REF!</v>
      </c>
      <c r="L26" s="10">
        <v>0.3913</v>
      </c>
      <c r="M26" s="8" t="e">
        <f t="shared" si="6"/>
        <v>#REF!</v>
      </c>
      <c r="N26" s="4">
        <v>1400</v>
      </c>
      <c r="O26" s="4">
        <v>1400</v>
      </c>
      <c r="P26" s="4">
        <v>1300</v>
      </c>
    </row>
    <row r="27" spans="1:16" ht="19.5" customHeight="1">
      <c r="A27" s="15" t="s">
        <v>26</v>
      </c>
      <c r="B27" s="12" t="e">
        <f t="shared" si="0"/>
        <v>#REF!</v>
      </c>
      <c r="C27" s="12" t="e">
        <f t="shared" si="1"/>
        <v>#REF!</v>
      </c>
      <c r="D27" s="13">
        <v>2250</v>
      </c>
      <c r="E27" s="14" t="e">
        <f>#REF!*12</f>
        <v>#REF!</v>
      </c>
      <c r="F27" s="8" t="e">
        <f t="shared" si="7"/>
        <v>#REF!</v>
      </c>
      <c r="G27" s="8" t="e">
        <f>#REF!*12</f>
        <v>#REF!</v>
      </c>
      <c r="H27" s="8" t="e">
        <f t="shared" si="3"/>
        <v>#REF!</v>
      </c>
      <c r="I27" s="4" t="e">
        <f>#REF!</f>
        <v>#REF!</v>
      </c>
      <c r="J27" s="8" t="e">
        <f t="shared" si="4"/>
        <v>#REF!</v>
      </c>
      <c r="K27" s="8" t="e">
        <f t="shared" si="5"/>
        <v>#REF!</v>
      </c>
      <c r="L27" s="10">
        <v>0.1925</v>
      </c>
      <c r="M27" s="8" t="e">
        <f t="shared" si="6"/>
        <v>#REF!</v>
      </c>
      <c r="N27" s="4">
        <v>1750</v>
      </c>
      <c r="O27" s="4">
        <v>1700</v>
      </c>
      <c r="P27" s="17" t="s">
        <v>22</v>
      </c>
    </row>
    <row r="28" spans="1:16" ht="16.5" customHeight="1">
      <c r="A28" s="11" t="s">
        <v>28</v>
      </c>
      <c r="B28" s="12" t="e">
        <f t="shared" si="0"/>
        <v>#REF!</v>
      </c>
      <c r="C28" s="12" t="e">
        <f t="shared" si="1"/>
        <v>#REF!</v>
      </c>
      <c r="D28" s="13">
        <v>450</v>
      </c>
      <c r="E28" s="14" t="e">
        <f>#REF!</f>
        <v>#REF!</v>
      </c>
      <c r="F28" s="8" t="e">
        <f t="shared" si="7"/>
        <v>#REF!</v>
      </c>
      <c r="G28" s="8" t="e">
        <f>#REF!</f>
        <v>#REF!</v>
      </c>
      <c r="H28" s="8" t="e">
        <f t="shared" si="3"/>
        <v>#REF!</v>
      </c>
      <c r="I28" s="4" t="e">
        <f>#REF!</f>
        <v>#REF!</v>
      </c>
      <c r="J28" s="8" t="e">
        <f t="shared" si="4"/>
        <v>#REF!</v>
      </c>
      <c r="K28" s="8" t="e">
        <f t="shared" si="5"/>
        <v>#REF!</v>
      </c>
      <c r="L28" s="10">
        <v>0.75</v>
      </c>
      <c r="M28" s="8" t="e">
        <f t="shared" si="6"/>
        <v>#REF!</v>
      </c>
      <c r="N28" s="4"/>
      <c r="O28" s="4"/>
      <c r="P28" s="4"/>
    </row>
    <row r="29" spans="1:16" ht="16.5" customHeight="1">
      <c r="A29" s="11" t="s">
        <v>27</v>
      </c>
      <c r="B29" s="12" t="e">
        <f t="shared" si="0"/>
        <v>#REF!</v>
      </c>
      <c r="C29" s="12" t="e">
        <f t="shared" si="1"/>
        <v>#REF!</v>
      </c>
      <c r="D29" s="13">
        <v>1450</v>
      </c>
      <c r="E29" s="14" t="e">
        <f>#REF!*4</f>
        <v>#REF!</v>
      </c>
      <c r="F29" s="8" t="e">
        <f t="shared" si="7"/>
        <v>#REF!</v>
      </c>
      <c r="G29" s="8" t="e">
        <f>#REF!*4</f>
        <v>#REF!</v>
      </c>
      <c r="H29" s="8" t="e">
        <f t="shared" si="3"/>
        <v>#REF!</v>
      </c>
      <c r="I29" s="4" t="e">
        <f>#REF!</f>
        <v>#REF!</v>
      </c>
      <c r="J29" s="8" t="e">
        <f t="shared" si="4"/>
        <v>#REF!</v>
      </c>
      <c r="K29" s="8" t="e">
        <f t="shared" si="5"/>
        <v>#REF!</v>
      </c>
      <c r="L29" s="10">
        <v>0.3125</v>
      </c>
      <c r="M29" s="8" t="e">
        <f t="shared" si="6"/>
        <v>#REF!</v>
      </c>
      <c r="N29" s="4"/>
      <c r="O29" s="4"/>
      <c r="P29" s="4"/>
    </row>
    <row r="30" spans="1:16" ht="16.5" customHeight="1">
      <c r="A30" s="15" t="s">
        <v>29</v>
      </c>
      <c r="B30" s="12" t="e">
        <f t="shared" si="0"/>
        <v>#REF!</v>
      </c>
      <c r="C30" s="12" t="e">
        <f t="shared" si="1"/>
        <v>#REF!</v>
      </c>
      <c r="D30" s="13">
        <v>2450</v>
      </c>
      <c r="E30" s="14" t="e">
        <f>#REF!*8</f>
        <v>#REF!</v>
      </c>
      <c r="F30" s="8" t="e">
        <f t="shared" si="7"/>
        <v>#REF!</v>
      </c>
      <c r="G30" s="8" t="e">
        <f>#REF!*8</f>
        <v>#REF!</v>
      </c>
      <c r="H30" s="8" t="e">
        <f t="shared" si="3"/>
        <v>#REF!</v>
      </c>
      <c r="I30" s="4" t="e">
        <f>#REF!</f>
        <v>#REF!</v>
      </c>
      <c r="J30" s="8" t="e">
        <f t="shared" si="4"/>
        <v>#REF!</v>
      </c>
      <c r="K30" s="8" t="e">
        <f t="shared" si="5"/>
        <v>#REF!</v>
      </c>
      <c r="L30" s="10">
        <v>0.1563</v>
      </c>
      <c r="M30" s="8" t="e">
        <f t="shared" si="6"/>
        <v>#REF!</v>
      </c>
      <c r="N30" s="4"/>
      <c r="O30" s="4"/>
      <c r="P30" s="4"/>
    </row>
    <row r="31" spans="1:16" ht="16.5" customHeight="1">
      <c r="A31" s="15" t="s">
        <v>30</v>
      </c>
      <c r="B31" s="12" t="e">
        <f t="shared" si="0"/>
        <v>#REF!</v>
      </c>
      <c r="C31" s="12" t="e">
        <f t="shared" si="1"/>
        <v>#REF!</v>
      </c>
      <c r="D31" s="13">
        <v>3000</v>
      </c>
      <c r="E31" s="14" t="e">
        <f>#REF!*12</f>
        <v>#REF!</v>
      </c>
      <c r="F31" s="8" t="e">
        <f t="shared" si="7"/>
        <v>#REF!</v>
      </c>
      <c r="G31" s="8" t="e">
        <f>#REF!*12</f>
        <v>#REF!</v>
      </c>
      <c r="H31" s="8" t="e">
        <f t="shared" si="3"/>
        <v>#REF!</v>
      </c>
      <c r="I31" s="4" t="e">
        <f>#REF!</f>
        <v>#REF!</v>
      </c>
      <c r="J31" s="8" t="e">
        <f t="shared" si="4"/>
        <v>#REF!</v>
      </c>
      <c r="K31" s="8" t="e">
        <f t="shared" si="5"/>
        <v>#REF!</v>
      </c>
      <c r="L31" s="10">
        <v>0</v>
      </c>
      <c r="M31" s="8" t="e">
        <f t="shared" si="6"/>
        <v>#REF!</v>
      </c>
      <c r="N31" s="4"/>
      <c r="O31" s="4"/>
      <c r="P31" s="4"/>
    </row>
    <row r="32" spans="1:16" ht="22.5" customHeight="1">
      <c r="A32" s="15" t="s">
        <v>32</v>
      </c>
      <c r="B32" s="12" t="e">
        <f>K32</f>
        <v>#REF!</v>
      </c>
      <c r="C32" s="12" t="e">
        <f>M32</f>
        <v>#REF!</v>
      </c>
      <c r="D32" s="13">
        <v>2200</v>
      </c>
      <c r="E32" s="14" t="e">
        <f>#REF!*4+#REF!*4</f>
        <v>#REF!</v>
      </c>
      <c r="F32" s="8" t="e">
        <f t="shared" si="7"/>
        <v>#REF!</v>
      </c>
      <c r="G32" s="8" t="e">
        <f>#REF!*8</f>
        <v>#REF!</v>
      </c>
      <c r="H32" s="8" t="e">
        <f t="shared" si="3"/>
        <v>#REF!</v>
      </c>
      <c r="I32" s="4" t="e">
        <f>#REF!</f>
        <v>#REF!</v>
      </c>
      <c r="J32" s="8" t="e">
        <f>H32*I32</f>
        <v>#REF!</v>
      </c>
      <c r="K32" s="8" t="e">
        <f>H32+J32</f>
        <v>#REF!</v>
      </c>
      <c r="L32" s="10">
        <v>0.2663</v>
      </c>
      <c r="M32" s="8" t="e">
        <f>K32*L32</f>
        <v>#REF!</v>
      </c>
      <c r="N32" s="4"/>
      <c r="O32" s="4"/>
      <c r="P32" s="4"/>
    </row>
    <row r="33" spans="1:16" ht="22.5" customHeight="1">
      <c r="A33" s="15" t="s">
        <v>31</v>
      </c>
      <c r="B33" s="12" t="e">
        <f>K33</f>
        <v>#REF!</v>
      </c>
      <c r="C33" s="12" t="e">
        <f>M33</f>
        <v>#REF!</v>
      </c>
      <c r="D33" s="13">
        <v>2600</v>
      </c>
      <c r="E33" s="14" t="e">
        <f>#REF!*4+#REF!*8</f>
        <v>#REF!</v>
      </c>
      <c r="F33" s="8" t="e">
        <f t="shared" si="7"/>
        <v>#REF!</v>
      </c>
      <c r="G33" s="8" t="e">
        <f>#REF!*12</f>
        <v>#REF!</v>
      </c>
      <c r="H33" s="8" t="e">
        <f t="shared" si="3"/>
        <v>#REF!</v>
      </c>
      <c r="I33" s="4" t="e">
        <f>#REF!</f>
        <v>#REF!</v>
      </c>
      <c r="J33" s="8" t="e">
        <f>H33*I33</f>
        <v>#REF!</v>
      </c>
      <c r="K33" s="8" t="e">
        <f>H33+J33</f>
        <v>#REF!</v>
      </c>
      <c r="L33" s="10">
        <v>0.0223</v>
      </c>
      <c r="M33" s="8" t="e">
        <f>K33*L33</f>
        <v>#REF!</v>
      </c>
      <c r="N33" s="4"/>
      <c r="O33" s="4"/>
      <c r="P33" s="4"/>
    </row>
    <row r="34" spans="1:16" s="22" customFormat="1" ht="26.25" customHeight="1">
      <c r="A34" s="3" t="s">
        <v>10</v>
      </c>
      <c r="B34" s="12"/>
      <c r="C34" s="12"/>
      <c r="D34" s="18"/>
      <c r="E34" s="19"/>
      <c r="F34" s="20"/>
      <c r="G34" s="21"/>
      <c r="H34" s="8"/>
      <c r="I34" s="4"/>
      <c r="J34" s="8"/>
      <c r="K34" s="8"/>
      <c r="L34" s="10"/>
      <c r="M34" s="8"/>
      <c r="N34" s="20"/>
      <c r="O34" s="20"/>
      <c r="P34" s="20"/>
    </row>
    <row r="35" spans="1:16" ht="18.75" customHeight="1">
      <c r="A35" s="11" t="s">
        <v>37</v>
      </c>
      <c r="B35" s="12" t="e">
        <f t="shared" si="0"/>
        <v>#REF!</v>
      </c>
      <c r="C35" s="12" t="e">
        <f t="shared" si="1"/>
        <v>#REF!</v>
      </c>
      <c r="D35" s="18">
        <v>1100</v>
      </c>
      <c r="E35" s="14" t="e">
        <f>#REF!</f>
        <v>#REF!</v>
      </c>
      <c r="F35" s="8" t="e">
        <f>E35*0.302</f>
        <v>#REF!</v>
      </c>
      <c r="G35" s="8" t="e">
        <f>#REF!</f>
        <v>#REF!</v>
      </c>
      <c r="H35" s="8" t="e">
        <f t="shared" si="3"/>
        <v>#REF!</v>
      </c>
      <c r="I35" s="4" t="e">
        <f>#REF!</f>
        <v>#REF!</v>
      </c>
      <c r="J35" s="8" t="e">
        <f t="shared" si="4"/>
        <v>#REF!</v>
      </c>
      <c r="K35" s="8" t="e">
        <f t="shared" si="5"/>
        <v>#REF!</v>
      </c>
      <c r="L35" s="23">
        <v>5.6446</v>
      </c>
      <c r="M35" s="8" t="e">
        <f t="shared" si="6"/>
        <v>#REF!</v>
      </c>
      <c r="N35" s="4">
        <v>800</v>
      </c>
      <c r="O35" s="4"/>
      <c r="P35" s="4">
        <v>850</v>
      </c>
    </row>
    <row r="36" spans="1:16" ht="20.25" customHeight="1">
      <c r="A36" s="11" t="s">
        <v>38</v>
      </c>
      <c r="B36" s="12" t="e">
        <f t="shared" si="0"/>
        <v>#REF!</v>
      </c>
      <c r="C36" s="12" t="e">
        <f t="shared" si="1"/>
        <v>#REF!</v>
      </c>
      <c r="D36" s="18">
        <v>4000</v>
      </c>
      <c r="E36" s="14" t="e">
        <f>#REF!*4</f>
        <v>#REF!</v>
      </c>
      <c r="F36" s="8" t="e">
        <f>E36*0.302</f>
        <v>#REF!</v>
      </c>
      <c r="G36" s="8" t="e">
        <f>#REF!*4</f>
        <v>#REF!</v>
      </c>
      <c r="H36" s="8" t="e">
        <f t="shared" si="3"/>
        <v>#REF!</v>
      </c>
      <c r="I36" s="4" t="e">
        <f>#REF!</f>
        <v>#REF!</v>
      </c>
      <c r="J36" s="8" t="e">
        <f t="shared" si="4"/>
        <v>#REF!</v>
      </c>
      <c r="K36" s="8" t="e">
        <f t="shared" si="5"/>
        <v>#REF!</v>
      </c>
      <c r="L36" s="23">
        <v>5.1455</v>
      </c>
      <c r="M36" s="8" t="e">
        <f t="shared" si="6"/>
        <v>#REF!</v>
      </c>
      <c r="N36" s="4">
        <v>3200</v>
      </c>
      <c r="O36" s="4"/>
      <c r="P36" s="4"/>
    </row>
    <row r="37" spans="1:16" ht="20.25" customHeight="1">
      <c r="A37" s="15" t="s">
        <v>39</v>
      </c>
      <c r="B37" s="12" t="e">
        <f t="shared" si="0"/>
        <v>#REF!</v>
      </c>
      <c r="C37" s="12" t="e">
        <f t="shared" si="1"/>
        <v>#REF!</v>
      </c>
      <c r="D37" s="18">
        <v>7200</v>
      </c>
      <c r="E37" s="14" t="e">
        <f>#REF!*8</f>
        <v>#REF!</v>
      </c>
      <c r="F37" s="8" t="e">
        <f>E37*0.302</f>
        <v>#REF!</v>
      </c>
      <c r="G37" s="8" t="e">
        <f>#REF!*8</f>
        <v>#REF!</v>
      </c>
      <c r="H37" s="8" t="e">
        <f t="shared" si="3"/>
        <v>#REF!</v>
      </c>
      <c r="I37" s="4" t="e">
        <f>#REF!</f>
        <v>#REF!</v>
      </c>
      <c r="J37" s="8" t="e">
        <f t="shared" si="4"/>
        <v>#REF!</v>
      </c>
      <c r="K37" s="8" t="e">
        <f t="shared" si="5"/>
        <v>#REF!</v>
      </c>
      <c r="L37" s="23">
        <v>4.813</v>
      </c>
      <c r="M37" s="8" t="e">
        <f t="shared" si="6"/>
        <v>#REF!</v>
      </c>
      <c r="N37" s="4">
        <v>6400</v>
      </c>
      <c r="O37" s="4"/>
      <c r="P37" s="17" t="s">
        <v>21</v>
      </c>
    </row>
    <row r="38" spans="1:16" ht="21.75" customHeight="1">
      <c r="A38" s="15" t="s">
        <v>40</v>
      </c>
      <c r="B38" s="12" t="e">
        <f t="shared" si="0"/>
        <v>#REF!</v>
      </c>
      <c r="C38" s="12" t="e">
        <f t="shared" si="1"/>
        <v>#REF!</v>
      </c>
      <c r="D38" s="18">
        <v>9500</v>
      </c>
      <c r="E38" s="14" t="e">
        <f>#REF!*12</f>
        <v>#REF!</v>
      </c>
      <c r="F38" s="8" t="e">
        <f>E38*0.302</f>
        <v>#REF!</v>
      </c>
      <c r="G38" s="8" t="e">
        <f>#REF!*12</f>
        <v>#REF!</v>
      </c>
      <c r="H38" s="8" t="e">
        <f t="shared" si="3"/>
        <v>#REF!</v>
      </c>
      <c r="I38" s="4" t="e">
        <f>#REF!</f>
        <v>#REF!</v>
      </c>
      <c r="J38" s="8" t="e">
        <f t="shared" si="4"/>
        <v>#REF!</v>
      </c>
      <c r="K38" s="8" t="e">
        <f t="shared" si="5"/>
        <v>#REF!</v>
      </c>
      <c r="L38" s="23">
        <v>4.2593</v>
      </c>
      <c r="M38" s="8" t="e">
        <f t="shared" si="6"/>
        <v>#REF!</v>
      </c>
      <c r="N38" s="4"/>
      <c r="O38" s="4"/>
      <c r="P38" s="4"/>
    </row>
    <row r="39" spans="1:12" ht="36" customHeight="1">
      <c r="A39" s="30" t="s">
        <v>44</v>
      </c>
      <c r="B39" s="24"/>
      <c r="C39" s="25"/>
      <c r="D39" s="31" t="s">
        <v>45</v>
      </c>
      <c r="L39" s="26"/>
    </row>
    <row r="40" spans="1:12" ht="24" customHeight="1" hidden="1">
      <c r="A40" s="32" t="s">
        <v>16</v>
      </c>
      <c r="B40" s="32"/>
      <c r="C40" s="27"/>
      <c r="D40" s="27"/>
      <c r="L40" s="26"/>
    </row>
    <row r="41" spans="1:12" ht="15" hidden="1">
      <c r="A41" s="28"/>
      <c r="B41" s="27"/>
      <c r="C41" s="28"/>
      <c r="D41" s="27"/>
      <c r="L41" s="29">
        <f>(L8+L9+L10+L11+L12+L13+L14+L15+L16+L17+L19+L20+L21+L24+L25+L26+L27+L28+L29+L30+L31+L32+L33+L35+L36+L37+L38)/27</f>
        <v>1.2813</v>
      </c>
    </row>
    <row r="42" spans="1:5" ht="36" customHeight="1" hidden="1">
      <c r="A42" s="32" t="s">
        <v>41</v>
      </c>
      <c r="B42" s="33"/>
      <c r="C42" s="33"/>
      <c r="D42" s="48"/>
      <c r="E42" s="34"/>
    </row>
    <row r="43" spans="1:5" ht="36" customHeight="1" hidden="1">
      <c r="A43" s="32" t="s">
        <v>42</v>
      </c>
      <c r="B43" s="33"/>
      <c r="C43" s="33"/>
      <c r="D43" s="33"/>
      <c r="E43" s="34"/>
    </row>
    <row r="44" spans="2:3" ht="12.75" hidden="1">
      <c r="B44" s="24"/>
      <c r="C44" s="25"/>
    </row>
    <row r="45" spans="2:3" ht="12.75">
      <c r="B45" s="24"/>
      <c r="C45" s="25"/>
    </row>
  </sheetData>
  <sheetProtection/>
  <mergeCells count="16">
    <mergeCell ref="A1:D1"/>
    <mergeCell ref="I5:J5"/>
    <mergeCell ref="K5:K6"/>
    <mergeCell ref="A2:M2"/>
    <mergeCell ref="A4:A6"/>
    <mergeCell ref="E4:K4"/>
    <mergeCell ref="L4:M4"/>
    <mergeCell ref="A43:E43"/>
    <mergeCell ref="B4:D6"/>
    <mergeCell ref="A3:D3"/>
    <mergeCell ref="N4:P5"/>
    <mergeCell ref="E5:H5"/>
    <mergeCell ref="L5:L6"/>
    <mergeCell ref="M5:M6"/>
    <mergeCell ref="A40:B40"/>
    <mergeCell ref="A42:E42"/>
  </mergeCells>
  <printOptions/>
  <pageMargins left="0.5905511811023623" right="0" top="0" bottom="0" header="0.5118110236220472" footer="0.5118110236220472"/>
  <pageSetup fitToHeight="1" fitToWidth="1" horizontalDpi="600" verticalDpi="600" orientation="portrait" paperSize="9" r:id="rId1"/>
  <rowBreaks count="1" manualBreakCount="1">
    <brk id="3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2019-06-06T01:27:52Z</cp:lastPrinted>
  <dcterms:created xsi:type="dcterms:W3CDTF">1996-10-08T23:32:33Z</dcterms:created>
  <dcterms:modified xsi:type="dcterms:W3CDTF">2023-01-30T06:03:09Z</dcterms:modified>
  <cp:category/>
  <cp:version/>
  <cp:contentType/>
  <cp:contentStatus/>
</cp:coreProperties>
</file>